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<sst xmlns="http://schemas.openxmlformats.org/spreadsheetml/2006/main" count="96" uniqueCount="93">
  <si>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>ХУДОЖЕСТВЕННО-ЭСТЕТИЧЕСКАЯ ШКОЛА ПО УЛ. НИКОЛЬСКОЙ В Г. ЮГОРСКЕ</t>
  </si>
  <si>
    <t>Сводный сметный расчет в текущих ценах с НДС 18%            83253,548 тыс. руб.</t>
  </si>
  <si>
    <t>Составлен в ценах по состоянию на   2001 г.</t>
  </si>
  <si>
    <t xml:space="preserve">С м е т н а я  с т о и м о с т ь </t>
  </si>
  <si>
    <t xml:space="preserve">№ </t>
  </si>
  <si>
    <t>Номера</t>
  </si>
  <si>
    <t>Н а и м е н о в а н и е  г л а в,</t>
  </si>
  <si>
    <t>строительных</t>
  </si>
  <si>
    <t>монтажных</t>
  </si>
  <si>
    <t>оборудования,</t>
  </si>
  <si>
    <t>прочих</t>
  </si>
  <si>
    <t>Общая сметная</t>
  </si>
  <si>
    <t>сметных расчетов</t>
  </si>
  <si>
    <t xml:space="preserve">о б ъ е к т о в,  р а б о т </t>
  </si>
  <si>
    <t>работ</t>
  </si>
  <si>
    <t xml:space="preserve">мебели и </t>
  </si>
  <si>
    <t>затрат</t>
  </si>
  <si>
    <t>стоимость</t>
  </si>
  <si>
    <t>п / п</t>
  </si>
  <si>
    <t>и смет</t>
  </si>
  <si>
    <t>и   з а т р а т</t>
  </si>
  <si>
    <t>инвентаря</t>
  </si>
  <si>
    <t>1</t>
  </si>
  <si>
    <t>2</t>
  </si>
  <si>
    <t>3</t>
  </si>
  <si>
    <t>4</t>
  </si>
  <si>
    <t>5</t>
  </si>
  <si>
    <t>6</t>
  </si>
  <si>
    <t>7</t>
  </si>
  <si>
    <t>8</t>
  </si>
  <si>
    <t>Глава 2. Основные объекты строительства</t>
  </si>
  <si>
    <t>ОС № 2-1</t>
  </si>
  <si>
    <t>Художественно-эстетическая школа</t>
  </si>
  <si>
    <t>ОС № 2-2</t>
  </si>
  <si>
    <t>Монтаж лифта</t>
  </si>
  <si>
    <t>Итого по главе 2</t>
  </si>
  <si>
    <t>Итого по главам 1-2</t>
  </si>
  <si>
    <t>Глава 4. Объекты энергетического хозяйства</t>
  </si>
  <si>
    <t>ОС № 4-1</t>
  </si>
  <si>
    <t>Наружное электроснабжение</t>
  </si>
  <si>
    <t>Итого по главе 4</t>
  </si>
  <si>
    <t>Итого по главам 1-4</t>
  </si>
  <si>
    <t>Глава 5. Объекты транспортного хозяйства и связи</t>
  </si>
  <si>
    <t>ОС № 5-1</t>
  </si>
  <si>
    <t>Наружные сети связи</t>
  </si>
  <si>
    <t>Итого по главе 5</t>
  </si>
  <si>
    <t>Итого по главам 1-5</t>
  </si>
  <si>
    <t>Глава 6. Наружные сети и сооружения водоснабжения, канализации, теплоснабжения и газоснабжения</t>
  </si>
  <si>
    <t>ОС № 6-1</t>
  </si>
  <si>
    <t>Вынос наружного газопровода</t>
  </si>
  <si>
    <t>ОС № 6-2</t>
  </si>
  <si>
    <t>Наружные сети теплоснабжения</t>
  </si>
  <si>
    <t>Итого по главе 6</t>
  </si>
  <si>
    <t>Итого по главам 1-6</t>
  </si>
  <si>
    <t>Глава 7. Благоустройство и озеленение территории.</t>
  </si>
  <si>
    <t>ОС № 7-1</t>
  </si>
  <si>
    <t>Благоустройство, озеленение, малые формы.</t>
  </si>
  <si>
    <t>Итого по главе 7</t>
  </si>
  <si>
    <t>Итого по главам 1-7</t>
  </si>
  <si>
    <t>Индекс перевода в текущие цены Ксмр=3,81</t>
  </si>
  <si>
    <t>Глава 8. Временные здания и сооружения</t>
  </si>
  <si>
    <t>ГСН81-05-2001г.</t>
  </si>
  <si>
    <t>Временные здания и сооружения 1,8%</t>
  </si>
  <si>
    <t>Итого по главе 8</t>
  </si>
  <si>
    <t>Итого по главам 1-8</t>
  </si>
  <si>
    <t>Глава 9. Прочие работы и затраты</t>
  </si>
  <si>
    <t>ГСН 81-05-02-2001г.</t>
  </si>
  <si>
    <t>Производство работ в зимнее время 3%*1,1*1,05</t>
  </si>
  <si>
    <t>Снегоборьба 0,4%</t>
  </si>
  <si>
    <t>МДС 81-35.2004г.</t>
  </si>
  <si>
    <t>Страхование 1%</t>
  </si>
  <si>
    <t>Смета №2</t>
  </si>
  <si>
    <t xml:space="preserve">Пусконаладочные работы лифта </t>
  </si>
  <si>
    <t>Итого по главе 9</t>
  </si>
  <si>
    <t>Итого по главам 1-9</t>
  </si>
  <si>
    <t>Непредвиденные затраты</t>
  </si>
  <si>
    <t>Непредвиденные затраты 1%</t>
  </si>
  <si>
    <t xml:space="preserve">Всего по сводному расчету </t>
  </si>
  <si>
    <t>Средства на покрытие затрат по уплате НДС 18%</t>
  </si>
  <si>
    <t>Всего по смете в текущих ценах с НДС 18%</t>
  </si>
  <si>
    <t>Заместитель директора ДЖК и СК</t>
  </si>
  <si>
    <t>Коробенко А.А.</t>
  </si>
  <si>
    <t>Проверил: начальник ОПС ДЖК и СК</t>
  </si>
  <si>
    <t>Камаева И.Г.</t>
  </si>
  <si>
    <t>Составил: инженер ОПС ДЖК и СК</t>
  </si>
  <si>
    <t>Нимой П.С.</t>
  </si>
  <si>
    <t>ЧАСТЬIV . Обоснование формирования (начальной)максимальной цены контракта.</t>
  </si>
  <si>
    <t>Ссылки на нормативные акты:</t>
  </si>
  <si>
    <t>Сметная стоимость определяется на основании следующих нормативных актов:</t>
  </si>
  <si>
    <t>МДС-81.33.2004; МДС-81.25.2004</t>
  </si>
  <si>
    <t>Письмо Минрегиоразвития от 18.11.2010 №39160-КК/08</t>
  </si>
  <si>
    <t>ГСНр-81-05-01-2001, табл. 1, табл. 2; ГСНр-81-05-02-2001 табл.2, табл.3; Письмо ГК РФ по строительству от 18.07.2002 НЗ-3942/1;    МДС 81-35.2004 п. 4.96</t>
  </si>
  <si>
    <t>приложение №1  к приказу РСТ ХМАО-Югры от 01.07.2011 №42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</si>
</sst>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4" fontId="0" fillId="0" borderId="16" xfId="0" applyNumberForma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6" xfId="0" applyFont="1" applyBorder="1" applyAlignment="1">
      <alignment/>
    </xf>
    <xf numFmtId="164" fontId="0" fillId="0" borderId="16" xfId="0" applyNumberFormat="1" applyBorder="1" applyAlignment="1">
      <alignment/>
    </xf>
    <xf numFmtId="164" fontId="4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right" vertical="top"/>
    </xf>
    <xf numFmtId="164" fontId="4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vertical="top" wrapText="1"/>
    </xf>
    <xf numFmtId="164" fontId="0" fillId="0" borderId="16" xfId="0" applyNumberFormat="1" applyFont="1" applyBorder="1" applyAlignment="1">
      <alignment horizontal="right" vertical="top"/>
    </xf>
    <xf numFmtId="164" fontId="0" fillId="0" borderId="16" xfId="0" applyNumberFormat="1" applyFont="1" applyBorder="1" applyAlignment="1">
      <alignment horizontal="right" vertical="center"/>
    </xf>
    <xf numFmtId="164" fontId="0" fillId="0" borderId="16" xfId="0" applyNumberForma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64" fontId="0" fillId="33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8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18" xfId="0" applyNumberFormat="1" applyBorder="1" applyAlignment="1">
      <alignment/>
    </xf>
    <xf numFmtId="3" fontId="5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5"/>
  <sheetViews>
    <sheetView tabSelected="1" zoomScalePageLayoutView="0" workbookViewId="0" topLeftCell="A31">
      <selection activeCell="C100" sqref="C100"/>
    </sheetView>
  </sheetViews>
  <sheetFormatPr defaultColWidth="10.33203125" defaultRowHeight="11.25"/>
  <cols>
    <col min="1" max="1" width="1.83203125" style="0" customWidth="1"/>
    <col min="2" max="2" width="5.66015625" style="1" customWidth="1"/>
    <col min="3" max="3" width="22.83203125" style="1" customWidth="1"/>
    <col min="4" max="4" width="53.66015625" style="1" customWidth="1"/>
    <col min="5" max="5" width="20" style="1" customWidth="1"/>
    <col min="6" max="6" width="20.33203125" style="1" customWidth="1"/>
    <col min="7" max="7" width="19" style="1" customWidth="1"/>
    <col min="8" max="8" width="22" style="1" customWidth="1"/>
    <col min="9" max="9" width="17.33203125" style="1" customWidth="1"/>
    <col min="10" max="16384" width="10.33203125" style="1" customWidth="1"/>
  </cols>
  <sheetData>
    <row r="1" spans="3:8" s="2" customFormat="1" ht="12.75">
      <c r="C1" s="3"/>
      <c r="E1" s="4"/>
      <c r="F1" s="4"/>
      <c r="H1" s="5"/>
    </row>
    <row r="2" spans="3:8" s="2" customFormat="1" ht="12.75">
      <c r="C2" s="3"/>
      <c r="E2" s="4"/>
      <c r="F2" s="4"/>
      <c r="H2" s="5"/>
    </row>
    <row r="3" spans="4:10" s="2" customFormat="1" ht="13.5" customHeight="1">
      <c r="D3" s="52" t="s">
        <v>86</v>
      </c>
      <c r="E3" s="52"/>
      <c r="F3" s="52"/>
      <c r="G3" s="52"/>
      <c r="H3" s="52"/>
      <c r="I3" s="52"/>
      <c r="J3" s="52"/>
    </row>
    <row r="4" spans="2:10" ht="13.5" customHeight="1">
      <c r="B4" s="2"/>
      <c r="C4" s="45" t="s">
        <v>87</v>
      </c>
      <c r="D4" s="45"/>
      <c r="E4" s="45"/>
      <c r="F4" s="45"/>
      <c r="G4" s="45"/>
      <c r="H4" s="45"/>
      <c r="I4" s="45"/>
      <c r="J4" s="45"/>
    </row>
    <row r="5" spans="2:10" ht="13.5" customHeight="1">
      <c r="B5"/>
      <c r="C5" s="46" t="s">
        <v>88</v>
      </c>
      <c r="D5" s="46"/>
      <c r="E5" s="46"/>
      <c r="F5" s="46"/>
      <c r="G5" s="46"/>
      <c r="H5" s="46"/>
      <c r="I5" s="46"/>
      <c r="J5" s="46"/>
    </row>
    <row r="6" spans="2:10" ht="13.5" customHeight="1">
      <c r="B6"/>
      <c r="C6" s="46" t="s">
        <v>89</v>
      </c>
      <c r="D6" s="46"/>
      <c r="E6" s="46"/>
      <c r="F6" s="46"/>
      <c r="G6" s="46"/>
      <c r="H6" s="46"/>
      <c r="I6" s="46"/>
      <c r="J6" s="46"/>
    </row>
    <row r="7" spans="2:10" ht="13.5" customHeight="1">
      <c r="B7"/>
      <c r="C7" s="47" t="s">
        <v>90</v>
      </c>
      <c r="D7" s="47"/>
      <c r="E7" s="47"/>
      <c r="F7" s="47"/>
      <c r="G7" s="47"/>
      <c r="H7" s="47"/>
      <c r="I7" s="47"/>
      <c r="J7" s="47"/>
    </row>
    <row r="8" spans="2:10" ht="13.5" customHeight="1">
      <c r="B8"/>
      <c r="C8" s="46" t="s">
        <v>91</v>
      </c>
      <c r="D8" s="46"/>
      <c r="E8" s="46"/>
      <c r="F8" s="46"/>
      <c r="G8" s="46"/>
      <c r="H8" s="46"/>
      <c r="I8" s="46"/>
      <c r="J8" s="46"/>
    </row>
    <row r="9" spans="2:10" ht="20.25" customHeight="1">
      <c r="B9"/>
      <c r="C9" s="53" t="s">
        <v>92</v>
      </c>
      <c r="D9" s="53"/>
      <c r="E9" s="53"/>
      <c r="F9" s="53"/>
      <c r="G9" s="53"/>
      <c r="H9" s="53"/>
      <c r="I9" s="48"/>
      <c r="J9" s="48"/>
    </row>
    <row r="10" spans="2:9" ht="13.5" customHeight="1">
      <c r="B10" s="57" t="s">
        <v>0</v>
      </c>
      <c r="C10" s="57"/>
      <c r="D10" s="57"/>
      <c r="E10" s="57"/>
      <c r="F10" s="57"/>
      <c r="G10" s="57"/>
      <c r="H10" s="57"/>
      <c r="I10" s="57"/>
    </row>
    <row r="11" spans="2:9" ht="13.5" customHeight="1">
      <c r="B11" s="6"/>
      <c r="C11" s="6"/>
      <c r="D11" s="6"/>
      <c r="E11" s="7"/>
      <c r="F11" s="6"/>
      <c r="G11" s="6"/>
      <c r="H11" s="6"/>
      <c r="I11" s="6"/>
    </row>
    <row r="12" spans="2:9" ht="13.5" customHeight="1">
      <c r="B12" s="55" t="s">
        <v>1</v>
      </c>
      <c r="C12" s="55"/>
      <c r="D12" s="55"/>
      <c r="E12" s="55"/>
      <c r="F12" s="55"/>
      <c r="G12" s="55"/>
      <c r="H12" s="55"/>
      <c r="I12" s="55"/>
    </row>
    <row r="13" spans="2:9" ht="13.5" customHeight="1">
      <c r="B13" s="55" t="s">
        <v>2</v>
      </c>
      <c r="C13" s="55"/>
      <c r="D13" s="55"/>
      <c r="E13" s="55"/>
      <c r="F13" s="55"/>
      <c r="G13" s="55"/>
      <c r="H13" s="55"/>
      <c r="I13" s="55"/>
    </row>
    <row r="14" spans="2:9" ht="13.5" customHeight="1">
      <c r="B14" s="8"/>
      <c r="C14" s="8"/>
      <c r="D14" s="9"/>
      <c r="E14" s="56" t="s">
        <v>3</v>
      </c>
      <c r="F14" s="56"/>
      <c r="G14" s="56"/>
      <c r="H14" s="56"/>
      <c r="I14" s="8"/>
    </row>
    <row r="15" spans="2:9" ht="13.5" customHeight="1">
      <c r="B15" s="10" t="s">
        <v>4</v>
      </c>
      <c r="C15" s="10" t="s">
        <v>5</v>
      </c>
      <c r="D15" s="11" t="s">
        <v>6</v>
      </c>
      <c r="E15" s="12" t="s">
        <v>7</v>
      </c>
      <c r="F15" s="12" t="s">
        <v>8</v>
      </c>
      <c r="G15" s="13" t="s">
        <v>9</v>
      </c>
      <c r="H15" s="12" t="s">
        <v>10</v>
      </c>
      <c r="I15" s="10" t="s">
        <v>11</v>
      </c>
    </row>
    <row r="16" spans="2:9" ht="13.5" customHeight="1">
      <c r="B16" s="14"/>
      <c r="C16" s="10" t="s">
        <v>12</v>
      </c>
      <c r="D16" s="11" t="s">
        <v>13</v>
      </c>
      <c r="E16" s="15" t="s">
        <v>14</v>
      </c>
      <c r="F16" s="10" t="s">
        <v>14</v>
      </c>
      <c r="G16" s="15" t="s">
        <v>15</v>
      </c>
      <c r="H16" s="10" t="s">
        <v>16</v>
      </c>
      <c r="I16" s="10" t="s">
        <v>17</v>
      </c>
    </row>
    <row r="17" spans="2:9" ht="13.5" customHeight="1">
      <c r="B17" s="16" t="s">
        <v>18</v>
      </c>
      <c r="C17" s="16" t="s">
        <v>19</v>
      </c>
      <c r="D17" s="11" t="s">
        <v>20</v>
      </c>
      <c r="E17" s="17"/>
      <c r="F17" s="16"/>
      <c r="G17" s="16" t="s">
        <v>21</v>
      </c>
      <c r="H17" s="16"/>
      <c r="I17" s="16"/>
    </row>
    <row r="18" spans="2:9" ht="13.5" customHeight="1">
      <c r="B18" s="18" t="s">
        <v>22</v>
      </c>
      <c r="C18" s="18" t="s">
        <v>23</v>
      </c>
      <c r="D18" s="18" t="s">
        <v>24</v>
      </c>
      <c r="E18" s="18" t="s">
        <v>25</v>
      </c>
      <c r="F18" s="18" t="s">
        <v>26</v>
      </c>
      <c r="G18" s="19" t="s">
        <v>27</v>
      </c>
      <c r="H18" s="18" t="s">
        <v>28</v>
      </c>
      <c r="I18" s="18" t="s">
        <v>29</v>
      </c>
    </row>
    <row r="19" spans="2:9" ht="13.5" customHeight="1">
      <c r="B19" s="20"/>
      <c r="C19" s="49" t="s">
        <v>30</v>
      </c>
      <c r="D19" s="49"/>
      <c r="E19" s="49"/>
      <c r="F19" s="49"/>
      <c r="G19" s="49"/>
      <c r="H19" s="49"/>
      <c r="I19" s="49"/>
    </row>
    <row r="20" spans="2:10" ht="13.5" customHeight="1">
      <c r="B20" s="21">
        <v>1</v>
      </c>
      <c r="C20" s="22" t="s">
        <v>31</v>
      </c>
      <c r="D20" s="20" t="s">
        <v>32</v>
      </c>
      <c r="E20" s="23">
        <v>12353.45</v>
      </c>
      <c r="F20" s="23">
        <v>2370.51</v>
      </c>
      <c r="G20" s="23">
        <v>632.31</v>
      </c>
      <c r="H20" s="23"/>
      <c r="I20" s="23">
        <f>E20+F20+G20</f>
        <v>15356.27</v>
      </c>
      <c r="J20" s="24"/>
    </row>
    <row r="21" spans="2:9" ht="13.5" customHeight="1">
      <c r="B21" s="21">
        <v>2</v>
      </c>
      <c r="C21" s="22" t="s">
        <v>33</v>
      </c>
      <c r="D21" s="25" t="s">
        <v>34</v>
      </c>
      <c r="E21" s="26">
        <v>28.21</v>
      </c>
      <c r="F21" s="26">
        <v>43.91</v>
      </c>
      <c r="G21" s="26">
        <v>201.19</v>
      </c>
      <c r="H21" s="26"/>
      <c r="I21" s="26">
        <f>E21+F21+G21</f>
        <v>273.31</v>
      </c>
    </row>
    <row r="22" spans="2:9" ht="13.5" customHeight="1">
      <c r="B22" s="21"/>
      <c r="C22" s="49" t="s">
        <v>35</v>
      </c>
      <c r="D22" s="49"/>
      <c r="E22" s="27">
        <f>E20+E21</f>
        <v>12381.66</v>
      </c>
      <c r="F22" s="27">
        <f>F20+F21</f>
        <v>2414.42</v>
      </c>
      <c r="G22" s="27">
        <f>G20+G21</f>
        <v>833.5</v>
      </c>
      <c r="H22" s="27"/>
      <c r="I22" s="27">
        <f>I20+I21</f>
        <v>15629.58</v>
      </c>
    </row>
    <row r="23" spans="2:9" ht="13.5" customHeight="1">
      <c r="B23" s="28"/>
      <c r="C23" s="54" t="s">
        <v>36</v>
      </c>
      <c r="D23" s="54"/>
      <c r="E23" s="29">
        <f>E20+E21</f>
        <v>12381.66</v>
      </c>
      <c r="F23" s="29">
        <f>F20+F21</f>
        <v>2414.42</v>
      </c>
      <c r="G23" s="29">
        <f>G20+G21</f>
        <v>833.5</v>
      </c>
      <c r="H23" s="29"/>
      <c r="I23" s="29">
        <f>E23+F23+G23</f>
        <v>15629.58</v>
      </c>
    </row>
    <row r="24" spans="2:9" ht="13.5" customHeight="1">
      <c r="B24" s="21"/>
      <c r="C24" s="49" t="s">
        <v>37</v>
      </c>
      <c r="D24" s="49"/>
      <c r="E24" s="49"/>
      <c r="F24" s="49"/>
      <c r="G24" s="49"/>
      <c r="H24" s="49"/>
      <c r="I24" s="49"/>
    </row>
    <row r="25" spans="2:9" ht="13.5" customHeight="1">
      <c r="B25" s="21">
        <v>3</v>
      </c>
      <c r="C25" s="22" t="s">
        <v>38</v>
      </c>
      <c r="D25" s="25" t="s">
        <v>39</v>
      </c>
      <c r="E25" s="26">
        <v>20</v>
      </c>
      <c r="F25" s="26">
        <v>299.42</v>
      </c>
      <c r="G25" s="26"/>
      <c r="H25" s="26"/>
      <c r="I25" s="26">
        <v>319.42</v>
      </c>
    </row>
    <row r="26" spans="2:9" ht="13.5" customHeight="1">
      <c r="B26" s="28"/>
      <c r="C26" s="54" t="s">
        <v>40</v>
      </c>
      <c r="D26" s="54"/>
      <c r="E26" s="29">
        <v>20</v>
      </c>
      <c r="F26" s="29">
        <v>299.42</v>
      </c>
      <c r="G26" s="29"/>
      <c r="H26" s="29"/>
      <c r="I26" s="29">
        <f>E26+F26</f>
        <v>319.42</v>
      </c>
    </row>
    <row r="27" spans="2:9" ht="13.5" customHeight="1">
      <c r="B27" s="21"/>
      <c r="C27" s="49" t="s">
        <v>41</v>
      </c>
      <c r="D27" s="49" t="e">
        <f>D23+D25</f>
        <v>#VALUE!</v>
      </c>
      <c r="E27" s="30">
        <f>E23+E26</f>
        <v>12401.66</v>
      </c>
      <c r="F27" s="30">
        <f>F23+F26</f>
        <v>2713.84</v>
      </c>
      <c r="G27" s="30">
        <f>G23+G26</f>
        <v>833.5</v>
      </c>
      <c r="H27" s="30"/>
      <c r="I27" s="30">
        <f>I23+I26</f>
        <v>15949</v>
      </c>
    </row>
    <row r="28" spans="2:9" ht="13.5" customHeight="1">
      <c r="B28" s="21"/>
      <c r="C28" s="49" t="s">
        <v>42</v>
      </c>
      <c r="D28" s="49"/>
      <c r="E28" s="49"/>
      <c r="F28" s="49"/>
      <c r="G28" s="49"/>
      <c r="H28" s="49"/>
      <c r="I28" s="49"/>
    </row>
    <row r="29" spans="2:9" ht="13.5" customHeight="1">
      <c r="B29" s="28">
        <v>4</v>
      </c>
      <c r="C29" s="22" t="s">
        <v>43</v>
      </c>
      <c r="D29" s="31" t="s">
        <v>44</v>
      </c>
      <c r="E29" s="23"/>
      <c r="F29" s="32">
        <v>16.01</v>
      </c>
      <c r="G29" s="32"/>
      <c r="H29" s="32"/>
      <c r="I29" s="23">
        <v>16.01</v>
      </c>
    </row>
    <row r="30" spans="2:9" ht="13.5" customHeight="1">
      <c r="B30" s="21"/>
      <c r="C30" s="54" t="s">
        <v>45</v>
      </c>
      <c r="D30" s="54"/>
      <c r="E30" s="32"/>
      <c r="F30" s="29">
        <v>16.01</v>
      </c>
      <c r="G30" s="29"/>
      <c r="H30" s="29"/>
      <c r="I30" s="29">
        <v>16.01</v>
      </c>
    </row>
    <row r="31" spans="2:9" ht="13.5" customHeight="1">
      <c r="B31" s="21"/>
      <c r="C31" s="49" t="s">
        <v>46</v>
      </c>
      <c r="D31" s="49" t="e">
        <f>D27+D29</f>
        <v>#VALUE!</v>
      </c>
      <c r="E31" s="29">
        <f>E30+E27</f>
        <v>12401.66</v>
      </c>
      <c r="F31" s="29">
        <f>F27+F30</f>
        <v>2729.8500000000004</v>
      </c>
      <c r="G31" s="29">
        <f>G27+G30</f>
        <v>833.5</v>
      </c>
      <c r="H31" s="29"/>
      <c r="I31" s="29">
        <f>I27+I30</f>
        <v>15965.01</v>
      </c>
    </row>
    <row r="32" spans="2:9" ht="13.5" customHeight="1">
      <c r="B32" s="28"/>
      <c r="C32" s="54" t="s">
        <v>47</v>
      </c>
      <c r="D32" s="54"/>
      <c r="E32" s="54"/>
      <c r="F32" s="54"/>
      <c r="G32" s="54"/>
      <c r="H32" s="54"/>
      <c r="I32" s="54"/>
    </row>
    <row r="33" spans="2:9" ht="13.5" customHeight="1">
      <c r="B33" s="21">
        <v>5</v>
      </c>
      <c r="C33" s="22" t="s">
        <v>48</v>
      </c>
      <c r="D33" s="25" t="s">
        <v>49</v>
      </c>
      <c r="E33" s="33">
        <v>7.44</v>
      </c>
      <c r="F33" s="33"/>
      <c r="G33" s="33"/>
      <c r="H33" s="33"/>
      <c r="I33" s="33">
        <v>7.44</v>
      </c>
    </row>
    <row r="34" spans="2:9" ht="13.5" customHeight="1">
      <c r="B34" s="21">
        <v>6</v>
      </c>
      <c r="C34" s="22" t="s">
        <v>50</v>
      </c>
      <c r="D34" s="25" t="s">
        <v>51</v>
      </c>
      <c r="E34" s="34">
        <v>53.71</v>
      </c>
      <c r="F34" s="34">
        <v>3.85</v>
      </c>
      <c r="G34" s="33"/>
      <c r="H34" s="34"/>
      <c r="I34" s="34">
        <f>E34+F34</f>
        <v>57.56</v>
      </c>
    </row>
    <row r="35" spans="2:9" ht="13.5" customHeight="1">
      <c r="B35" s="21"/>
      <c r="C35" s="54" t="s">
        <v>52</v>
      </c>
      <c r="D35" s="54"/>
      <c r="E35" s="35">
        <f>E33+E34</f>
        <v>61.15</v>
      </c>
      <c r="F35" s="35">
        <f>F33+F34</f>
        <v>3.85</v>
      </c>
      <c r="G35" s="35"/>
      <c r="H35" s="35"/>
      <c r="I35" s="35">
        <f>I33+I34</f>
        <v>65</v>
      </c>
    </row>
    <row r="36" spans="2:9" ht="13.5" customHeight="1">
      <c r="B36" s="21"/>
      <c r="C36" s="49" t="s">
        <v>53</v>
      </c>
      <c r="D36" s="49" t="e">
        <f>D31+D35</f>
        <v>#VALUE!</v>
      </c>
      <c r="E36" s="35">
        <f>E31+E35</f>
        <v>12462.81</v>
      </c>
      <c r="F36" s="35">
        <f>F31+F35</f>
        <v>2733.7000000000003</v>
      </c>
      <c r="G36" s="35">
        <f>G31+G35</f>
        <v>833.5</v>
      </c>
      <c r="H36" s="35"/>
      <c r="I36" s="35">
        <f>I31+I35</f>
        <v>16030.01</v>
      </c>
    </row>
    <row r="37" spans="2:9" ht="13.5" customHeight="1">
      <c r="B37" s="28"/>
      <c r="C37" s="49" t="s">
        <v>54</v>
      </c>
      <c r="D37" s="49"/>
      <c r="E37" s="49"/>
      <c r="F37" s="49"/>
      <c r="G37" s="49"/>
      <c r="H37" s="49"/>
      <c r="I37" s="49"/>
    </row>
    <row r="38" spans="2:9" ht="13.5" customHeight="1">
      <c r="B38" s="21">
        <v>7</v>
      </c>
      <c r="C38" s="22" t="s">
        <v>55</v>
      </c>
      <c r="D38" s="20" t="s">
        <v>56</v>
      </c>
      <c r="E38" s="34">
        <v>1175.75</v>
      </c>
      <c r="F38" s="34"/>
      <c r="G38" s="34"/>
      <c r="H38" s="34"/>
      <c r="I38" s="34">
        <v>1175.75</v>
      </c>
    </row>
    <row r="39" spans="2:9" ht="13.5" customHeight="1">
      <c r="B39" s="21"/>
      <c r="C39" s="54" t="s">
        <v>57</v>
      </c>
      <c r="D39" s="54"/>
      <c r="E39" s="35">
        <v>1175.75</v>
      </c>
      <c r="F39" s="35"/>
      <c r="G39" s="35"/>
      <c r="H39" s="35"/>
      <c r="I39" s="35">
        <v>1175.75</v>
      </c>
    </row>
    <row r="40" spans="2:9" ht="13.5" customHeight="1">
      <c r="B40" s="21"/>
      <c r="C40" s="49" t="s">
        <v>58</v>
      </c>
      <c r="D40" s="49">
        <f>D35+D39</f>
        <v>0</v>
      </c>
      <c r="E40" s="35">
        <f>E36+E39</f>
        <v>13638.56</v>
      </c>
      <c r="F40" s="35">
        <f>F36+F39</f>
        <v>2733.7000000000003</v>
      </c>
      <c r="G40" s="35">
        <f>G36+G39</f>
        <v>833.5</v>
      </c>
      <c r="H40" s="35"/>
      <c r="I40" s="35">
        <f>I36+I39</f>
        <v>17205.760000000002</v>
      </c>
    </row>
    <row r="41" spans="2:9" ht="13.5" customHeight="1">
      <c r="B41" s="49" t="s">
        <v>59</v>
      </c>
      <c r="C41" s="49"/>
      <c r="D41" s="49"/>
      <c r="E41" s="35">
        <f>E40*3.81</f>
        <v>51962.9136</v>
      </c>
      <c r="F41" s="35">
        <f>F40*3.81</f>
        <v>10415.397</v>
      </c>
      <c r="G41" s="35">
        <f>G40*3.81</f>
        <v>3175.635</v>
      </c>
      <c r="H41" s="35"/>
      <c r="I41" s="35">
        <f>I40*3.81</f>
        <v>65553.9456</v>
      </c>
    </row>
    <row r="42" spans="2:9" ht="13.5" customHeight="1">
      <c r="B42" s="36"/>
      <c r="C42" s="37"/>
      <c r="D42" s="7"/>
      <c r="E42" s="7"/>
      <c r="F42" s="7"/>
      <c r="G42" s="7"/>
      <c r="H42" s="7"/>
      <c r="I42" s="7"/>
    </row>
    <row r="43" spans="2:9" ht="13.5" customHeight="1">
      <c r="B43" s="28"/>
      <c r="C43" s="49" t="s">
        <v>60</v>
      </c>
      <c r="D43" s="49"/>
      <c r="E43" s="49"/>
      <c r="F43" s="49"/>
      <c r="G43" s="49"/>
      <c r="H43" s="49"/>
      <c r="I43" s="49"/>
    </row>
    <row r="44" spans="2:9" ht="13.5" customHeight="1">
      <c r="B44" s="28">
        <v>8</v>
      </c>
      <c r="C44" s="28" t="s">
        <v>61</v>
      </c>
      <c r="D44" s="38" t="s">
        <v>62</v>
      </c>
      <c r="E44" s="33">
        <f>E41*0.018</f>
        <v>935.3324448000001</v>
      </c>
      <c r="F44" s="33">
        <f>F41*0.018</f>
        <v>187.47714600000003</v>
      </c>
      <c r="G44" s="39"/>
      <c r="H44" s="33"/>
      <c r="I44" s="33">
        <f>E44+F44</f>
        <v>1122.8095908</v>
      </c>
    </row>
    <row r="45" spans="2:9" ht="13.5" customHeight="1">
      <c r="B45" s="28"/>
      <c r="C45" s="54" t="s">
        <v>63</v>
      </c>
      <c r="D45" s="54"/>
      <c r="E45" s="35">
        <v>935.332</v>
      </c>
      <c r="F45" s="35">
        <v>187.477</v>
      </c>
      <c r="G45" s="35"/>
      <c r="H45" s="35"/>
      <c r="I45" s="35">
        <v>1122.81</v>
      </c>
    </row>
    <row r="46" spans="2:9" ht="13.5" customHeight="1">
      <c r="B46" s="28"/>
      <c r="C46" s="49" t="s">
        <v>64</v>
      </c>
      <c r="D46" s="49" t="e">
        <f>D40+D44</f>
        <v>#VALUE!</v>
      </c>
      <c r="E46" s="35">
        <f>E41+E45</f>
        <v>52898.2456</v>
      </c>
      <c r="F46" s="35">
        <f>F41+F45</f>
        <v>10602.874000000002</v>
      </c>
      <c r="G46" s="35">
        <f>G41+G45</f>
        <v>3175.635</v>
      </c>
      <c r="H46" s="35"/>
      <c r="I46" s="35">
        <f>I41+I45</f>
        <v>66676.7556</v>
      </c>
    </row>
    <row r="47" spans="2:9" ht="13.5" customHeight="1">
      <c r="B47" s="21"/>
      <c r="C47" s="49" t="s">
        <v>65</v>
      </c>
      <c r="D47" s="49"/>
      <c r="E47" s="49"/>
      <c r="F47" s="49"/>
      <c r="G47" s="49"/>
      <c r="H47" s="49"/>
      <c r="I47" s="49"/>
    </row>
    <row r="48" spans="2:9" ht="13.5" customHeight="1">
      <c r="B48" s="21">
        <v>9</v>
      </c>
      <c r="C48" s="28" t="s">
        <v>66</v>
      </c>
      <c r="D48" s="38" t="s">
        <v>67</v>
      </c>
      <c r="E48" s="33">
        <f>E46*0.03*1.1*1.05</f>
        <v>1832.9242100400004</v>
      </c>
      <c r="F48" s="33">
        <f>F46*0.03*1.1*1.05</f>
        <v>367.38958410000004</v>
      </c>
      <c r="G48" s="33"/>
      <c r="H48" s="33"/>
      <c r="I48" s="33">
        <f>E48+F48</f>
        <v>2200.3137941400005</v>
      </c>
    </row>
    <row r="49" spans="2:9" ht="13.5" customHeight="1">
      <c r="B49" s="21">
        <v>10</v>
      </c>
      <c r="C49" s="28" t="s">
        <v>66</v>
      </c>
      <c r="D49" s="38" t="s">
        <v>68</v>
      </c>
      <c r="E49" s="33">
        <f>E46*0.004</f>
        <v>211.5929824</v>
      </c>
      <c r="F49" s="33">
        <f>F46*0.004</f>
        <v>42.41149600000001</v>
      </c>
      <c r="G49" s="33"/>
      <c r="H49" s="33"/>
      <c r="I49" s="33">
        <f>E49+F49</f>
        <v>254.0044784</v>
      </c>
    </row>
    <row r="50" spans="2:9" ht="13.5" customHeight="1">
      <c r="B50" s="21">
        <v>11</v>
      </c>
      <c r="C50" s="22" t="s">
        <v>69</v>
      </c>
      <c r="D50" s="20" t="s">
        <v>70</v>
      </c>
      <c r="E50" s="34"/>
      <c r="F50" s="34"/>
      <c r="G50" s="34"/>
      <c r="H50" s="34">
        <f>I46*0.01</f>
        <v>666.767556</v>
      </c>
      <c r="I50" s="34">
        <f>I46*0.01</f>
        <v>666.767556</v>
      </c>
    </row>
    <row r="51" spans="2:9" ht="13.5" customHeight="1">
      <c r="B51" s="21">
        <v>12</v>
      </c>
      <c r="C51" s="22" t="s">
        <v>71</v>
      </c>
      <c r="D51" s="20" t="s">
        <v>72</v>
      </c>
      <c r="E51" s="34"/>
      <c r="F51" s="34"/>
      <c r="G51" s="34"/>
      <c r="H51" s="34">
        <v>57.46</v>
      </c>
      <c r="I51" s="34">
        <v>57.46</v>
      </c>
    </row>
    <row r="52" spans="2:9" ht="13.5" customHeight="1">
      <c r="B52" s="21"/>
      <c r="C52" s="49" t="s">
        <v>73</v>
      </c>
      <c r="D52" s="49"/>
      <c r="E52" s="35">
        <f>E48+E49</f>
        <v>2044.5171924400004</v>
      </c>
      <c r="F52" s="35">
        <f>F48+F49</f>
        <v>409.80108010000004</v>
      </c>
      <c r="G52" s="35"/>
      <c r="H52" s="35">
        <f>H50+H51+0</f>
        <v>724.227556</v>
      </c>
      <c r="I52" s="35">
        <f>E52+F52+G52+H52</f>
        <v>3178.54582854</v>
      </c>
    </row>
    <row r="53" spans="2:9" ht="13.5" customHeight="1">
      <c r="B53" s="21"/>
      <c r="C53" s="49" t="s">
        <v>74</v>
      </c>
      <c r="D53" s="49"/>
      <c r="E53" s="35">
        <f>E46+E52</f>
        <v>54942.76279244</v>
      </c>
      <c r="F53" s="35">
        <f>F46+F52</f>
        <v>11012.675080100002</v>
      </c>
      <c r="G53" s="35">
        <f>G46+G52</f>
        <v>3175.635</v>
      </c>
      <c r="H53" s="35">
        <f>H46+H52</f>
        <v>724.227556</v>
      </c>
      <c r="I53" s="35">
        <f>I46+I52</f>
        <v>69855.30142854</v>
      </c>
    </row>
    <row r="54" spans="2:9" ht="13.5" customHeight="1">
      <c r="B54" s="21"/>
      <c r="C54" s="49" t="s">
        <v>75</v>
      </c>
      <c r="D54" s="49"/>
      <c r="E54" s="34"/>
      <c r="F54" s="34"/>
      <c r="G54" s="34"/>
      <c r="H54" s="34"/>
      <c r="I54" s="34"/>
    </row>
    <row r="55" spans="2:9" ht="13.5" customHeight="1">
      <c r="B55" s="21">
        <v>13</v>
      </c>
      <c r="C55" s="28" t="s">
        <v>69</v>
      </c>
      <c r="D55" s="38" t="s">
        <v>76</v>
      </c>
      <c r="E55" s="34">
        <f>E53*0.01</f>
        <v>549.4276279244</v>
      </c>
      <c r="F55" s="34">
        <f>F53*0.01</f>
        <v>110.12675080100001</v>
      </c>
      <c r="G55" s="34">
        <f>G53*0.01</f>
        <v>31.75635</v>
      </c>
      <c r="H55" s="34">
        <f>H53*0.01</f>
        <v>7.24227556</v>
      </c>
      <c r="I55" s="34">
        <f>I53*0.01</f>
        <v>698.5530142854</v>
      </c>
    </row>
    <row r="56" spans="2:9" ht="13.5" customHeight="1">
      <c r="B56" s="50" t="s">
        <v>77</v>
      </c>
      <c r="C56" s="50"/>
      <c r="D56" s="50"/>
      <c r="E56" s="34"/>
      <c r="F56" s="34"/>
      <c r="G56" s="34"/>
      <c r="H56" s="34"/>
      <c r="I56" s="34">
        <f>I55+I53</f>
        <v>70553.8544428254</v>
      </c>
    </row>
    <row r="57" spans="2:9" ht="13.5" customHeight="1">
      <c r="B57" s="51" t="s">
        <v>78</v>
      </c>
      <c r="C57" s="51"/>
      <c r="D57" s="51"/>
      <c r="E57" s="34"/>
      <c r="F57" s="34"/>
      <c r="G57" s="34"/>
      <c r="H57" s="34">
        <v>12699.694</v>
      </c>
      <c r="I57" s="34">
        <f>I56*0.18</f>
        <v>12699.693799708572</v>
      </c>
    </row>
    <row r="58" spans="2:9" ht="13.5" customHeight="1">
      <c r="B58" s="49" t="s">
        <v>79</v>
      </c>
      <c r="C58" s="49"/>
      <c r="D58" s="49"/>
      <c r="E58" s="35">
        <v>55492.191</v>
      </c>
      <c r="F58" s="35">
        <v>11122.802</v>
      </c>
      <c r="G58" s="35">
        <v>3207.391</v>
      </c>
      <c r="H58" s="35">
        <v>13431.164</v>
      </c>
      <c r="I58" s="35">
        <f>I56+I57</f>
        <v>83253.54824253397</v>
      </c>
    </row>
    <row r="59" spans="3:9" ht="13.5" customHeight="1">
      <c r="C59" s="40"/>
      <c r="D59" s="40"/>
      <c r="E59" s="41"/>
      <c r="F59" s="41"/>
      <c r="G59" s="41"/>
      <c r="H59" s="41"/>
      <c r="I59" s="41"/>
    </row>
    <row r="60" spans="3:9" ht="13.5" customHeight="1">
      <c r="C60" s="40" t="s">
        <v>80</v>
      </c>
      <c r="D60" s="40"/>
      <c r="E60" s="42"/>
      <c r="F60" s="42"/>
      <c r="G60" s="41" t="s">
        <v>81</v>
      </c>
      <c r="H60"/>
      <c r="I60" s="41"/>
    </row>
    <row r="61" spans="3:9" ht="13.5" customHeight="1">
      <c r="C61" s="40"/>
      <c r="D61" s="40"/>
      <c r="E61" s="43"/>
      <c r="F61" s="41"/>
      <c r="G61" s="41"/>
      <c r="H61"/>
      <c r="I61" s="41"/>
    </row>
    <row r="62" spans="3:9" ht="13.5" customHeight="1">
      <c r="C62" s="40" t="s">
        <v>82</v>
      </c>
      <c r="D62" s="40"/>
      <c r="E62" s="42"/>
      <c r="F62" s="44"/>
      <c r="G62" s="41" t="s">
        <v>83</v>
      </c>
      <c r="H62"/>
      <c r="I62" s="41"/>
    </row>
    <row r="63" spans="3:9" ht="13.5" customHeight="1">
      <c r="C63" s="40"/>
      <c r="D63" s="40"/>
      <c r="E63" s="43"/>
      <c r="F63" s="41"/>
      <c r="G63" s="41"/>
      <c r="H63"/>
      <c r="I63" s="41"/>
    </row>
    <row r="64" spans="3:9" ht="13.5" customHeight="1">
      <c r="C64" s="40" t="s">
        <v>84</v>
      </c>
      <c r="D64" s="40"/>
      <c r="E64" s="42"/>
      <c r="F64" s="44"/>
      <c r="G64" s="41" t="s">
        <v>85</v>
      </c>
      <c r="H64"/>
      <c r="I64" s="41"/>
    </row>
    <row r="65" spans="3:9" ht="11.25">
      <c r="C65" s="40"/>
      <c r="D65" s="40"/>
      <c r="E65" s="41"/>
      <c r="F65" s="41"/>
      <c r="G65" s="41"/>
      <c r="H65" s="41"/>
      <c r="I65" s="41"/>
    </row>
  </sheetData>
  <sheetProtection selectLockedCells="1" selectUnlockedCells="1"/>
  <mergeCells count="32">
    <mergeCell ref="B10:I10"/>
    <mergeCell ref="B12:I12"/>
    <mergeCell ref="B13:I13"/>
    <mergeCell ref="E14:H14"/>
    <mergeCell ref="C19:I19"/>
    <mergeCell ref="C22:D22"/>
    <mergeCell ref="C23:D23"/>
    <mergeCell ref="C24:I24"/>
    <mergeCell ref="C26:D26"/>
    <mergeCell ref="C27:D27"/>
    <mergeCell ref="C28:I28"/>
    <mergeCell ref="C30:D30"/>
    <mergeCell ref="C31:D31"/>
    <mergeCell ref="C32:I32"/>
    <mergeCell ref="C52:D52"/>
    <mergeCell ref="C53:D53"/>
    <mergeCell ref="C35:D35"/>
    <mergeCell ref="C36:D36"/>
    <mergeCell ref="C37:I37"/>
    <mergeCell ref="C39:D39"/>
    <mergeCell ref="C40:D40"/>
    <mergeCell ref="B41:D41"/>
    <mergeCell ref="C54:D54"/>
    <mergeCell ref="B56:D56"/>
    <mergeCell ref="B57:D57"/>
    <mergeCell ref="B58:D58"/>
    <mergeCell ref="D3:J3"/>
    <mergeCell ref="C9:H9"/>
    <mergeCell ref="C43:I43"/>
    <mergeCell ref="C45:D45"/>
    <mergeCell ref="C46:D46"/>
    <mergeCell ref="C47:I47"/>
  </mergeCells>
  <printOptions/>
  <pageMargins left="0.19652777777777777" right="0.19652777777777777" top="0.19652777777777777" bottom="0.236111111111111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2011-11-30T04:25:07Z</cp:lastPrinted>
  <dcterms:modified xsi:type="dcterms:W3CDTF">2011-11-30T04:26:43Z</dcterms:modified>
  <cp:category/>
  <cp:version/>
  <cp:contentType/>
  <cp:contentStatus/>
</cp:coreProperties>
</file>